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<sst xmlns="http://schemas.openxmlformats.org/spreadsheetml/2006/main" count="125" uniqueCount="121">
  <si>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</si>
  <si>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</si>
  <si>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</si>
  <si>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</si>
  <si>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</si>
  <si>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</si>
  <si>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</si>
  <si>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</si>
  <si>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</si>
  <si>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</si>
  <si>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</si>
  <si>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</si>
  <si>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</si>
  <si>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</si>
  <si>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</si>
  <si>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</si>
  <si>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</si>
  <si>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</si>
  <si>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</si>
  <si>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</si>
  <si>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</si>
  <si>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</si>
  <si>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</si>
  <si>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</si>
  <si>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</si>
  <si>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</si>
  <si>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</si>
  <si>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</si>
  <si>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</si>
  <si>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</si>
  <si>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</si>
  <si>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</si>
  <si>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</si>
  <si>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</si>
  <si>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</si>
  <si>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</si>
  <si>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</si>
  <si>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</si>
  <si>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</si>
  <si>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</si>
  <si>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</si>
  <si>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</si>
  <si>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</si>
  <si>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</si>
  <si>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</si>
  <si>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</si>
  <si>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</si>
  <si>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</si>
  <si>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</si>
  <si>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</si>
  <si>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</si>
  <si>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</si>
  <si>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</si>
  <si>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</si>
  <si>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</si>
  <si>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</si>
  <si>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</si>
  <si>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</si>
  <si>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</si>
  <si>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</si>
  <si>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</si>
  <si>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</si>
  <si>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</si>
  <si>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</si>
  <si>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</si>
  <si>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</si>
  <si>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</si>
  <si>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</si>
  <si>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</si>
  <si>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</si>
  <si>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</si>
  <si>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</si>
  <si>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</si>
  <si>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</si>
  <si>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</si>
  <si>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</si>
  <si>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</si>
  <si>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</si>
  <si>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</si>
  <si>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</si>
  <si>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</si>
  <si>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</si>
  <si>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</si>
  <si>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</si>
  <si>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</si>
  <si>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</si>
  <si>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</si>
  <si>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</si>
  <si>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</si>
  <si>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</si>
  <si>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</si>
  <si>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</si>
  <si>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</si>
  <si>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</si>
  <si>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</si>
  <si>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</si>
  <si>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</si>
  <si>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</si>
  <si>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</si>
  <si>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</si>
  <si>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</si>
  <si>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</si>
  <si>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</si>
  <si>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</si>
  <si>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</si>
  <si>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</si>
  <si>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</si>
  <si>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</si>
  <si>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</si>
  <si>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</si>
  <si>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</si>
  <si>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</si>
  <si>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</si>
  <si>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</si>
  <si>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</si>
  <si>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</si>
  <si>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</si>
  <si>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</si>
  <si>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</si>
  <si>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</si>
  <si>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16.08.16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</si>
</sst>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76" applyFont="1" applyBorder="1" applyAlignment="1">
      <alignment horizontal="center" vertical="center" wrapText="1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W14" sqref="AW1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ht="20.25" customHeight="1">
      <c r="A2" s="95" t="s">
        <v>11</v>
      </c>
      <c r="B2" s="95"/>
      <c r="C2" s="95"/>
      <c r="D2" s="95"/>
      <c r="E2" s="95"/>
      <c r="F2" s="95"/>
      <c r="G2" s="95"/>
      <c r="H2" s="95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6" t="s">
        <v>7</v>
      </c>
      <c r="B4" s="12"/>
      <c r="C4" s="96" t="s">
        <v>13</v>
      </c>
      <c r="D4" s="90" t="s">
        <v>14</v>
      </c>
      <c r="E4" s="90" t="s">
        <v>0</v>
      </c>
      <c r="F4" s="90" t="s">
        <v>1</v>
      </c>
      <c r="G4" s="14" t="s">
        <v>2</v>
      </c>
      <c r="H4" s="90" t="s">
        <v>120</v>
      </c>
      <c r="I4" s="82" t="s">
        <v>41</v>
      </c>
      <c r="J4" s="82" t="s">
        <v>118</v>
      </c>
      <c r="K4" s="87" t="s">
        <v>119</v>
      </c>
      <c r="L4" s="82" t="s">
        <v>42</v>
      </c>
      <c r="M4" s="82" t="s">
        <v>43</v>
      </c>
      <c r="N4" s="82" t="s">
        <v>44</v>
      </c>
      <c r="O4" s="82" t="s">
        <v>45</v>
      </c>
      <c r="P4" s="82" t="s">
        <v>46</v>
      </c>
      <c r="Q4" s="82" t="s">
        <v>47</v>
      </c>
      <c r="R4" s="82" t="s">
        <v>48</v>
      </c>
      <c r="S4" s="82" t="s">
        <v>49</v>
      </c>
      <c r="T4" s="82" t="s">
        <v>50</v>
      </c>
      <c r="U4" s="82" t="s">
        <v>51</v>
      </c>
      <c r="V4" s="82" t="s">
        <v>52</v>
      </c>
      <c r="W4" s="82" t="s">
        <v>53</v>
      </c>
      <c r="X4" s="82" t="s">
        <v>54</v>
      </c>
    </row>
    <row r="5" spans="1:24" ht="55.5" customHeight="1">
      <c r="A5" s="96"/>
      <c r="B5" s="15" t="s">
        <v>8</v>
      </c>
      <c r="C5" s="96"/>
      <c r="D5" s="90"/>
      <c r="E5" s="90"/>
      <c r="F5" s="90"/>
      <c r="G5" s="13" t="s">
        <v>6</v>
      </c>
      <c r="H5" s="9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3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86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81656774.14000002</v>
      </c>
      <c r="I8" s="67">
        <f>H8/D8*100</f>
        <v>55.57125681084525</v>
      </c>
      <c r="J8" s="71">
        <f>H8/(L8+M8+N8+O8+P8+Q8+R8+N25+O25+P25+Q25+R25+S8+S25)*100</f>
        <v>74.25455851713816</v>
      </c>
      <c r="K8" s="64">
        <f>K9+K17</f>
        <v>4813339.919999998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24152339.230000004</v>
      </c>
      <c r="I9" s="23">
        <f>H9/D9*100</f>
        <v>60.765548840065456</v>
      </c>
      <c r="J9" s="71">
        <f>H9/(L9+M9+N9+O9+P9+Q9+R9+S9+M17+N17+O17+P17+Q17+R17+S17)*100</f>
        <v>83.38260982912257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1">
        <f>(H10+H11+H12+H13+H14)/(L9+M9+N9+O9+P9+Q9+R9)*100</f>
        <v>100.11581062723273</v>
      </c>
      <c r="K10" s="51">
        <f aca="true" t="shared" si="2" ref="K10:K15">E10-H10</f>
        <v>780281.3099999987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2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2"/>
      <c r="K12" s="51">
        <f t="shared" si="2"/>
        <v>721602.6200000001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2"/>
      <c r="K13" s="51">
        <f t="shared" si="2"/>
        <v>1678844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>E14-H14</f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6339176.680000001</v>
      </c>
      <c r="I17" s="46">
        <f t="shared" si="3"/>
        <v>51.93619931671268</v>
      </c>
      <c r="J17" s="91">
        <f>H17/(L17+M17+N17+O17+P17+Q17+R17)*100</f>
        <v>73.27544114481555</v>
      </c>
      <c r="K17" s="73">
        <f>L17+M17+N17+O17+P17+Q17+R17+S17-H17</f>
        <v>4390922.72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</f>
        <v>2861104.9000000004</v>
      </c>
      <c r="I18" s="47">
        <f>H18/D18*100</f>
        <v>63.38993907167387</v>
      </c>
      <c r="J18" s="92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2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92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</f>
        <v>751597.6100000001</v>
      </c>
      <c r="I21" s="47">
        <f t="shared" si="3"/>
        <v>73.03445826450297</v>
      </c>
      <c r="J21" s="92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92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2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3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57504434.910000004</v>
      </c>
      <c r="I25" s="45">
        <f>H25/D25*100</f>
        <v>53.645248918863864</v>
      </c>
      <c r="J25" s="69">
        <f>H25/(L25+M25+N25+O25+P25+Q25+R25+S25)*100</f>
        <v>70.99048025896634</v>
      </c>
      <c r="K25" s="52">
        <f>L25+M25+N25+O25+P25+Q25+R25+S25-H25</f>
        <v>23498587.889999993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8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8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8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8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</f>
        <v>28239828.560000002</v>
      </c>
      <c r="I37" s="46">
        <f t="shared" si="12"/>
        <v>57.31229355957107</v>
      </c>
      <c r="J37" s="68">
        <f t="shared" si="7"/>
        <v>74.54084398485524</v>
      </c>
      <c r="K37" s="52">
        <f t="shared" si="8"/>
        <v>9645211.439999998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8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</f>
        <v>1075000</v>
      </c>
      <c r="I41" s="46">
        <f t="shared" si="12"/>
        <v>67.1875</v>
      </c>
      <c r="J41" s="68">
        <f t="shared" si="7"/>
        <v>67.1875</v>
      </c>
      <c r="K41" s="52">
        <f t="shared" si="8"/>
        <v>525000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4" t="s">
        <v>29</v>
      </c>
      <c r="B46" s="85"/>
      <c r="C46" s="85"/>
      <c r="D46" s="85"/>
      <c r="E46" s="85"/>
      <c r="F46" s="85"/>
      <c r="G46" s="85"/>
      <c r="H46" s="85"/>
      <c r="I46" s="85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42235110.34000001</v>
      </c>
      <c r="I47" s="65">
        <f>H47/D47*100</f>
        <v>44.24826933668783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42235110.34000001</v>
      </c>
      <c r="I48" s="48">
        <f>H48/D48*100</f>
        <v>44.24826933668783</v>
      </c>
      <c r="J48" s="69">
        <f t="shared" si="7"/>
        <v>74.444429849759</v>
      </c>
      <c r="K48" s="52">
        <f t="shared" si="8"/>
        <v>14498631.089999989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6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0">
        <f t="shared" si="16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7"/>
        <v>41.701455132408874</v>
      </c>
      <c r="K54" s="52">
        <f t="shared" si="8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0">
        <f t="shared" si="16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</f>
        <v>17952028.25</v>
      </c>
      <c r="I88" s="46">
        <f>H88/D88*100</f>
        <v>89.76014125</v>
      </c>
      <c r="J88" s="68">
        <f t="shared" si="7"/>
        <v>99.23510950559414</v>
      </c>
      <c r="K88" s="52">
        <f>L88+M88+N88+O88+P88+Q88+R88+S88-H88</f>
        <v>138371.75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</f>
        <v>9002400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</f>
        <v>1338861.7799999993</v>
      </c>
      <c r="W88" s="60">
        <f>3421352.46-3000000</f>
        <v>421352.45999999996</v>
      </c>
      <c r="X88" s="59">
        <f t="shared" si="17"/>
        <v>20000000</v>
      </c>
      <c r="Y88" s="70">
        <f t="shared" si="16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>
        <f t="shared" si="18"/>
        <v>0</v>
      </c>
      <c r="K92" s="52">
        <f t="shared" si="19"/>
        <v>3708146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</f>
        <v>1325000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7"/>
        <v>10545999.2</v>
      </c>
      <c r="Y92" s="70">
        <f t="shared" si="16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0">
        <f t="shared" si="16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8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123891884.48000002</v>
      </c>
      <c r="I101" s="44">
        <f>H101/D101*100</f>
        <v>51.112416430154816</v>
      </c>
      <c r="J101" s="69">
        <f t="shared" si="18"/>
        <v>74.31917731258872</v>
      </c>
      <c r="K101" s="52">
        <f t="shared" si="19"/>
        <v>42810558.899999976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  <mergeCell ref="I4:I5"/>
    <mergeCell ref="A7:I7"/>
    <mergeCell ref="L4:L5"/>
    <mergeCell ref="K4:K5"/>
    <mergeCell ref="J4:J6"/>
    <mergeCell ref="F4:F5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2016-08-16T12:45:56Z</dcterms:modified>
  <cp:category/>
  <cp:version/>
  <cp:contentType/>
  <cp:contentStatus/>
</cp:coreProperties>
</file>